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NEXO I" sheetId="1" r:id="rId1"/>
  </sheets>
  <definedNames>
    <definedName name="_xlnm.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<sst xmlns="http://schemas.openxmlformats.org/spreadsheetml/2006/main" count="136" uniqueCount="99">
  <si>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</si>
  <si>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</si>
  <si>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</si>
  <si>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</si>
  <si>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</si>
  <si>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</si>
  <si>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</si>
  <si>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</si>
  <si>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</si>
  <si>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</si>
  <si>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</si>
  <si>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</si>
  <si>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</si>
  <si>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</si>
  <si>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</si>
  <si>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</si>
  <si>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</si>
  <si>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</si>
  <si>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</si>
  <si>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</si>
  <si>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</si>
  <si>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</si>
  <si>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</si>
  <si>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</si>
  <si>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</si>
  <si>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</si>
  <si>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</si>
  <si>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</si>
  <si>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</si>
  <si>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</si>
  <si>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</si>
  <si>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</si>
  <si>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</si>
  <si>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</si>
  <si>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</si>
  <si>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</si>
  <si>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</si>
  <si>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</si>
  <si>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</si>
  <si>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</si>
  <si>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</si>
  <si>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</si>
  <si>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</si>
  <si>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</si>
  <si>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</si>
  <si>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</si>
  <si>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</si>
  <si>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</si>
  <si>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</si>
  <si>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</si>
  <si>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</si>
  <si>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</si>
  <si>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</si>
  <si>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</si>
  <si>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</si>
  <si>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</si>
  <si>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</si>
  <si>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</si>
  <si>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</si>
  <si>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</si>
  <si>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</si>
  <si>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</si>
  <si>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</si>
  <si>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</si>
  <si>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</si>
  <si>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</si>
  <si>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</si>
  <si>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</si>
  <si>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</si>
  <si>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</si>
  <si>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</si>
  <si>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</si>
  <si>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</si>
  <si>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</si>
  <si>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</si>
  <si>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</si>
  <si>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</si>
  <si>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</si>
  <si>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</si>
  <si>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</si>
  <si>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</si>
  <si>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</si>
  <si>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</si>
  <si>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</si>
  <si>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</si>
  <si>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</si>
  <si>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</si>
  <si>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</si>
  <si>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</si>
  <si>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</si>
  <si>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</si>
  <si>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</si>
  <si>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</si>
  <si>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LOA/2015 - Lei nº 13.115 de 20 de abril de 2015 - Estima a receita e fixa a despesa da União para o exercício financeiro de 2015.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</si>
  <si>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</si>
  <si>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</si>
  <si>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registrado na classificação 33.90.91.90- Sentença Judicial – Auxílio Moradia (Acórdão TCU 1690).</t>
  </si>
  <si>
    <t>Mês de Referência (MM/AAAA) : 12/2015</t>
  </si>
  <si>
    <t>Data da Publicação: 20/01/2016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</si>
</sst>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\-#,##0.00"/>
  </numFmts>
  <fonts count="5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4" fontId="3" fillId="2" borderId="4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3" fillId="0" borderId="4" xfId="0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left" vertical="top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left"/>
    </xf>
    <xf numFmtId="2" fontId="0" fillId="0" borderId="0" xfId="0" applyNumberFormat="1" applyAlignment="1">
      <alignment horizontal="left"/>
    </xf>
    <xf numFmtId="4" fontId="3" fillId="0" borderId="4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4" fontId="4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showGridLines="0" tabSelected="1" workbookViewId="0" topLeftCell="A58">
      <selection activeCell="D78" sqref="D78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21.57421875" style="1" customWidth="1"/>
    <col min="4" max="5" width="13.7109375" style="0" customWidth="1"/>
    <col min="6" max="6" width="15.28125" style="0" bestFit="1" customWidth="1"/>
    <col min="7" max="7" width="13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97</v>
      </c>
      <c r="B14" s="7"/>
      <c r="C14" s="8"/>
    </row>
    <row r="15" spans="1:3" s="4" customFormat="1" ht="18.75" customHeight="1">
      <c r="A15" s="6" t="s">
        <v>98</v>
      </c>
      <c r="B15" s="7"/>
      <c r="C15" s="8"/>
    </row>
    <row r="16" spans="1:6" s="4" customFormat="1" ht="21" customHeight="1">
      <c r="A16" s="5"/>
      <c r="C16" s="1"/>
      <c r="F16" s="13"/>
    </row>
    <row r="17" spans="1:6" s="4" customFormat="1" ht="18.75" customHeight="1">
      <c r="A17" s="5" t="s">
        <v>9</v>
      </c>
      <c r="C17" s="1"/>
      <c r="F17" s="13"/>
    </row>
    <row r="18" spans="1:6" s="4" customFormat="1" ht="18.75" customHeight="1">
      <c r="A18" s="9" t="s">
        <v>10</v>
      </c>
      <c r="B18" s="9" t="s">
        <v>11</v>
      </c>
      <c r="C18" s="10" t="s">
        <v>12</v>
      </c>
      <c r="F18" s="13"/>
    </row>
    <row r="19" spans="1:3" s="4" customFormat="1" ht="18.75" customHeight="1">
      <c r="A19" s="11" t="s">
        <v>13</v>
      </c>
      <c r="B19" s="11" t="s">
        <v>14</v>
      </c>
      <c r="C19" s="12">
        <f>89042804.37-57996.94-147355.5</f>
        <v>88837451.93</v>
      </c>
    </row>
    <row r="20" spans="1:6" s="4" customFormat="1" ht="18.75" customHeight="1">
      <c r="A20" s="11" t="s">
        <v>15</v>
      </c>
      <c r="B20" s="11" t="s">
        <v>16</v>
      </c>
      <c r="C20" s="12">
        <v>27457141.62</v>
      </c>
      <c r="E20" s="13"/>
      <c r="F20" s="13"/>
    </row>
    <row r="21" spans="1:6" s="4" customFormat="1" ht="18.75" customHeight="1">
      <c r="A21" s="11" t="s">
        <v>17</v>
      </c>
      <c r="B21" s="11" t="s">
        <v>18</v>
      </c>
      <c r="C21" s="12">
        <f>21242712.02+57996.94+147355.5</f>
        <v>21448064.46</v>
      </c>
      <c r="D21" s="13"/>
      <c r="E21" s="13"/>
      <c r="F21" s="13"/>
    </row>
    <row r="22" spans="1:3" s="4" customFormat="1" ht="76.5" customHeight="1">
      <c r="A22" s="11" t="s">
        <v>19</v>
      </c>
      <c r="B22" s="11" t="s">
        <v>20</v>
      </c>
      <c r="C22" s="12">
        <v>0</v>
      </c>
    </row>
    <row r="23" spans="1:4" s="4" customFormat="1" ht="19.5" customHeight="1">
      <c r="A23" s="11"/>
      <c r="B23" s="11" t="s">
        <v>21</v>
      </c>
      <c r="C23" s="12">
        <f>SUM(C19:C22)</f>
        <v>137742658.01000002</v>
      </c>
      <c r="D23" s="17"/>
    </row>
    <row r="24" spans="1:4" s="4" customFormat="1" ht="21" customHeight="1">
      <c r="A24" s="5"/>
      <c r="C24" s="1"/>
      <c r="D24" s="13"/>
    </row>
    <row r="25" spans="1:3" s="4" customFormat="1" ht="19.5" customHeight="1">
      <c r="A25" s="5" t="s">
        <v>22</v>
      </c>
      <c r="C25" s="1"/>
    </row>
    <row r="26" spans="1:3" s="4" customFormat="1" ht="18.75" customHeight="1">
      <c r="A26" s="9" t="s">
        <v>10</v>
      </c>
      <c r="B26" s="9" t="s">
        <v>11</v>
      </c>
      <c r="C26" s="10" t="s">
        <v>12</v>
      </c>
    </row>
    <row r="27" spans="1:3" s="4" customFormat="1" ht="18.75" customHeight="1">
      <c r="A27" s="11" t="s">
        <v>13</v>
      </c>
      <c r="B27" s="11" t="s">
        <v>23</v>
      </c>
      <c r="C27" s="12">
        <v>29405.39</v>
      </c>
    </row>
    <row r="28" spans="1:3" s="4" customFormat="1" ht="18.75" customHeight="1">
      <c r="A28" s="11" t="s">
        <v>15</v>
      </c>
      <c r="B28" s="11" t="s">
        <v>24</v>
      </c>
      <c r="C28" s="12">
        <v>3233531.73</v>
      </c>
    </row>
    <row r="29" spans="1:3" s="4" customFormat="1" ht="18.75" customHeight="1">
      <c r="A29" s="11" t="s">
        <v>17</v>
      </c>
      <c r="B29" s="11" t="s">
        <v>25</v>
      </c>
      <c r="C29" s="12">
        <v>474545.75</v>
      </c>
    </row>
    <row r="30" spans="1:3" s="4" customFormat="1" ht="33" customHeight="1">
      <c r="A30" s="11" t="s">
        <v>19</v>
      </c>
      <c r="B30" s="11" t="s">
        <v>26</v>
      </c>
      <c r="C30" s="12">
        <v>3206163.18</v>
      </c>
    </row>
    <row r="31" spans="1:3" s="4" customFormat="1" ht="17.25" customHeight="1">
      <c r="A31" s="11" t="s">
        <v>27</v>
      </c>
      <c r="B31" s="11" t="s">
        <v>28</v>
      </c>
      <c r="C31" s="12">
        <f>529720.25+253446.23+450.18+72365.74+1153.58+19261.9+309.5</f>
        <v>876707.38</v>
      </c>
    </row>
    <row r="32" spans="1:3" s="4" customFormat="1" ht="17.25" customHeight="1">
      <c r="A32" s="11" t="s">
        <v>29</v>
      </c>
      <c r="B32" s="11" t="s">
        <v>30</v>
      </c>
      <c r="C32" s="12">
        <f>153160.4+6174.68</f>
        <v>159335.08</v>
      </c>
    </row>
    <row r="33" spans="1:3" s="4" customFormat="1" ht="17.25" customHeight="1">
      <c r="A33" s="11" t="s">
        <v>31</v>
      </c>
      <c r="B33" s="11" t="s">
        <v>32</v>
      </c>
      <c r="C33" s="12">
        <f>47295.39+460690.5+1759847.46</f>
        <v>2267833.35</v>
      </c>
    </row>
    <row r="34" spans="1:3" s="4" customFormat="1" ht="17.25" customHeight="1">
      <c r="A34" s="11" t="s">
        <v>33</v>
      </c>
      <c r="B34" s="11" t="s">
        <v>34</v>
      </c>
      <c r="C34" s="12">
        <f>782921.94+647824.53</f>
        <v>1430746.47</v>
      </c>
    </row>
    <row r="35" spans="1:3" s="4" customFormat="1" ht="17.25" customHeight="1">
      <c r="A35" s="11" t="s">
        <v>35</v>
      </c>
      <c r="B35" s="11" t="s">
        <v>36</v>
      </c>
      <c r="C35" s="12">
        <v>84025.53</v>
      </c>
    </row>
    <row r="36" spans="1:3" s="4" customFormat="1" ht="17.25" customHeight="1">
      <c r="A36" s="11" t="s">
        <v>37</v>
      </c>
      <c r="B36" s="11" t="s">
        <v>38</v>
      </c>
      <c r="C36" s="12">
        <v>521176.42</v>
      </c>
    </row>
    <row r="37" spans="1:3" s="4" customFormat="1" ht="17.25" customHeight="1">
      <c r="A37" s="11" t="s">
        <v>39</v>
      </c>
      <c r="B37" s="11" t="s">
        <v>40</v>
      </c>
      <c r="C37" s="12">
        <v>83217.88</v>
      </c>
    </row>
    <row r="38" spans="1:3" s="4" customFormat="1" ht="17.25" customHeight="1">
      <c r="A38" s="11" t="s">
        <v>41</v>
      </c>
      <c r="B38" s="11" t="s">
        <v>42</v>
      </c>
      <c r="C38" s="12">
        <v>402128.99</v>
      </c>
    </row>
    <row r="39" spans="1:3" s="4" customFormat="1" ht="105">
      <c r="A39" s="11" t="s">
        <v>43</v>
      </c>
      <c r="B39" s="11" t="s">
        <v>44</v>
      </c>
      <c r="C39" s="15">
        <f>280091.72+894.75+481.12+39631.91</f>
        <v>321099.5</v>
      </c>
    </row>
    <row r="40" spans="1:3" s="4" customFormat="1" ht="17.25" customHeight="1">
      <c r="A40" s="11" t="s">
        <v>45</v>
      </c>
      <c r="B40" s="11" t="s">
        <v>46</v>
      </c>
      <c r="C40" s="12">
        <f>759744.95+6860.83</f>
        <v>766605.7799999999</v>
      </c>
    </row>
    <row r="41" spans="1:6" s="4" customFormat="1" ht="17.25" customHeight="1">
      <c r="A41" s="11" t="s">
        <v>47</v>
      </c>
      <c r="B41" s="11" t="s">
        <v>48</v>
      </c>
      <c r="C41" s="15">
        <f>1488548.9+35513</f>
        <v>1524061.9</v>
      </c>
      <c r="F41" s="13"/>
    </row>
    <row r="42" spans="1:6" s="4" customFormat="1" ht="17.25" customHeight="1">
      <c r="A42" s="16" t="s">
        <v>49</v>
      </c>
      <c r="B42" s="16" t="s">
        <v>50</v>
      </c>
      <c r="C42" s="12">
        <v>8534.74</v>
      </c>
      <c r="F42" s="13"/>
    </row>
    <row r="43" spans="1:6" s="4" customFormat="1" ht="32.25" customHeight="1">
      <c r="A43" s="11" t="s">
        <v>51</v>
      </c>
      <c r="B43" s="11" t="s">
        <v>52</v>
      </c>
      <c r="C43" s="12">
        <f>3414297.87-759744.95-1488548.9+12298.4</f>
        <v>1178302.42</v>
      </c>
      <c r="F43" s="13"/>
    </row>
    <row r="44" spans="1:3" s="4" customFormat="1" ht="17.25" customHeight="1">
      <c r="A44" s="11" t="s">
        <v>53</v>
      </c>
      <c r="B44" s="11" t="s">
        <v>54</v>
      </c>
      <c r="C44" s="15">
        <f>91745.55+213229.06+7510+7500</f>
        <v>319984.61</v>
      </c>
    </row>
    <row r="45" spans="1:4" s="4" customFormat="1" ht="17.25" customHeight="1">
      <c r="A45" s="11" t="s">
        <v>55</v>
      </c>
      <c r="B45" s="11" t="s">
        <v>56</v>
      </c>
      <c r="C45" s="12">
        <f>9655.8</f>
        <v>9655.8</v>
      </c>
      <c r="D45" s="13"/>
    </row>
    <row r="46" spans="1:6" s="4" customFormat="1" ht="30">
      <c r="A46" s="11" t="s">
        <v>57</v>
      </c>
      <c r="B46" s="11" t="s">
        <v>58</v>
      </c>
      <c r="C46" s="15">
        <f>14164.96</f>
        <v>14164.96</v>
      </c>
      <c r="D46" s="13"/>
      <c r="F46" s="13"/>
    </row>
    <row r="47" spans="1:7" s="4" customFormat="1" ht="17.25" customHeight="1">
      <c r="A47" s="11" t="s">
        <v>59</v>
      </c>
      <c r="B47" s="11" t="s">
        <v>60</v>
      </c>
      <c r="C47" s="12">
        <v>43367.05</v>
      </c>
      <c r="E47" s="13"/>
      <c r="F47" s="13"/>
      <c r="G47" s="13"/>
    </row>
    <row r="48" spans="1:7" s="4" customFormat="1" ht="17.25" customHeight="1">
      <c r="A48" s="11" t="s">
        <v>61</v>
      </c>
      <c r="B48" s="11" t="s">
        <v>62</v>
      </c>
      <c r="C48" s="12">
        <f>71089.31+5</f>
        <v>71094.31</v>
      </c>
      <c r="E48" s="13"/>
      <c r="F48" s="13"/>
      <c r="G48" s="13"/>
    </row>
    <row r="49" spans="1:7" s="4" customFormat="1" ht="17.25" customHeight="1">
      <c r="A49" s="11" t="s">
        <v>63</v>
      </c>
      <c r="B49" s="11" t="s">
        <v>64</v>
      </c>
      <c r="C49" s="12">
        <v>0</v>
      </c>
      <c r="E49" s="13"/>
      <c r="F49" s="13"/>
      <c r="G49" s="13"/>
    </row>
    <row r="50" spans="1:7" s="4" customFormat="1" ht="31.5" customHeight="1">
      <c r="A50" s="11" t="s">
        <v>65</v>
      </c>
      <c r="B50" s="11" t="s">
        <v>66</v>
      </c>
      <c r="C50" s="12">
        <f>237758.64-71089.31-5-9655.8-14164.96-43367.05+9813.77+131+340</f>
        <v>109761.29000000004</v>
      </c>
      <c r="E50" s="13"/>
      <c r="F50" s="13"/>
      <c r="G50" s="13"/>
    </row>
    <row r="51" spans="1:5" s="4" customFormat="1" ht="15" customHeight="1">
      <c r="A51" s="11" t="s">
        <v>67</v>
      </c>
      <c r="B51" s="11" t="s">
        <v>68</v>
      </c>
      <c r="C51" s="12">
        <f>0</f>
        <v>0</v>
      </c>
      <c r="E51" s="13"/>
    </row>
    <row r="52" spans="1:3" s="4" customFormat="1" ht="15" customHeight="1">
      <c r="A52" s="11" t="s">
        <v>69</v>
      </c>
      <c r="B52" s="11" t="s">
        <v>70</v>
      </c>
      <c r="C52" s="12">
        <f>3801976.51+16110.24+19651.21+14286.07+440842.1+15506.46+1935+6525+583.19+6421.04+3689.02+171265.6+100+216700.53+212548.66+20772.54+23469.96+16221.12+333.5+70.6+817.68+3996+32352.55+8568.49+145220.4-50138.69+143+3890.18+62368.8+71223.22+61.18+35586.87+14126.29+10265+16216.9+843.48+16500+900</f>
        <v>5361949.699999999</v>
      </c>
    </row>
    <row r="53" spans="1:7" s="4" customFormat="1" ht="15" customHeight="1">
      <c r="A53" s="11"/>
      <c r="B53" s="11" t="s">
        <v>21</v>
      </c>
      <c r="C53" s="12">
        <f>SUM(C27:C52)</f>
        <v>22497399.21</v>
      </c>
      <c r="D53" s="17"/>
      <c r="E53" s="1"/>
      <c r="F53" s="13"/>
      <c r="G53" s="13"/>
    </row>
    <row r="54" spans="1:7" s="4" customFormat="1" ht="15">
      <c r="A54" s="5"/>
      <c r="B54" s="13"/>
      <c r="C54" s="13"/>
      <c r="F54" s="13"/>
      <c r="G54" s="13"/>
    </row>
    <row r="55" spans="1:6" s="4" customFormat="1" ht="18" customHeight="1">
      <c r="A55" s="5" t="s">
        <v>71</v>
      </c>
      <c r="C55" s="1"/>
      <c r="F55" s="13"/>
    </row>
    <row r="56" spans="1:6" s="4" customFormat="1" ht="18.75" customHeight="1">
      <c r="A56" s="9" t="s">
        <v>10</v>
      </c>
      <c r="B56" s="9" t="s">
        <v>11</v>
      </c>
      <c r="C56" s="10" t="s">
        <v>12</v>
      </c>
      <c r="E56" s="26"/>
      <c r="F56" s="26"/>
    </row>
    <row r="57" spans="1:6" s="4" customFormat="1" ht="17.25" customHeight="1">
      <c r="A57" s="11" t="s">
        <v>13</v>
      </c>
      <c r="B57" s="11" t="s">
        <v>72</v>
      </c>
      <c r="C57" s="12">
        <v>0</v>
      </c>
      <c r="D57" s="18"/>
      <c r="E57" s="26"/>
      <c r="F57" s="26"/>
    </row>
    <row r="58" spans="1:6" s="4" customFormat="1" ht="17.25" customHeight="1">
      <c r="A58" s="11" t="s">
        <v>15</v>
      </c>
      <c r="B58" s="11" t="s">
        <v>73</v>
      </c>
      <c r="C58" s="12">
        <v>0</v>
      </c>
      <c r="D58" s="18"/>
      <c r="E58" s="26"/>
      <c r="F58" s="26"/>
    </row>
    <row r="59" spans="1:6" s="4" customFormat="1" ht="31.5" customHeight="1">
      <c r="A59" s="11" t="s">
        <v>17</v>
      </c>
      <c r="B59" s="11" t="s">
        <v>74</v>
      </c>
      <c r="C59" s="12">
        <v>0</v>
      </c>
      <c r="D59" s="18"/>
      <c r="E59" s="26"/>
      <c r="F59" s="13"/>
    </row>
    <row r="60" spans="1:6" s="4" customFormat="1" ht="30">
      <c r="A60" s="11" t="s">
        <v>19</v>
      </c>
      <c r="B60" s="11" t="s">
        <v>75</v>
      </c>
      <c r="C60" s="15">
        <v>0</v>
      </c>
      <c r="D60" s="18"/>
      <c r="E60" s="26"/>
      <c r="F60" s="13"/>
    </row>
    <row r="61" spans="1:4" s="4" customFormat="1" ht="16.5" customHeight="1">
      <c r="A61" s="11" t="s">
        <v>27</v>
      </c>
      <c r="B61" s="11" t="s">
        <v>76</v>
      </c>
      <c r="C61" s="12">
        <f>186603.07+5495</f>
        <v>192098.07</v>
      </c>
      <c r="D61" s="18"/>
    </row>
    <row r="62" spans="1:4" s="4" customFormat="1" ht="16.5" customHeight="1">
      <c r="A62" s="11"/>
      <c r="B62" s="11" t="s">
        <v>21</v>
      </c>
      <c r="C62" s="12">
        <f>SUM(C57:C61)</f>
        <v>192098.07</v>
      </c>
      <c r="D62" s="19"/>
    </row>
    <row r="63" spans="1:5" s="4" customFormat="1" ht="21" customHeight="1">
      <c r="A63" s="5"/>
      <c r="C63" s="1"/>
      <c r="E63" s="13"/>
    </row>
    <row r="64" spans="1:3" s="4" customFormat="1" ht="17.25" customHeight="1">
      <c r="A64" s="5" t="s">
        <v>77</v>
      </c>
      <c r="C64" s="1"/>
    </row>
    <row r="65" spans="1:6" s="4" customFormat="1" ht="18.75" customHeight="1">
      <c r="A65" s="9" t="s">
        <v>10</v>
      </c>
      <c r="B65" s="9" t="s">
        <v>11</v>
      </c>
      <c r="C65" s="10" t="s">
        <v>12</v>
      </c>
      <c r="F65" s="13"/>
    </row>
    <row r="66" spans="1:6" s="4" customFormat="1" ht="16.5" customHeight="1">
      <c r="A66" s="11" t="s">
        <v>13</v>
      </c>
      <c r="B66" s="11" t="s">
        <v>78</v>
      </c>
      <c r="C66" s="12">
        <v>0</v>
      </c>
      <c r="F66" s="13"/>
    </row>
    <row r="67" spans="1:3" s="4" customFormat="1" ht="16.5" customHeight="1">
      <c r="A67" s="11" t="s">
        <v>15</v>
      </c>
      <c r="B67" s="11" t="s">
        <v>79</v>
      </c>
      <c r="C67" s="12">
        <v>0</v>
      </c>
    </row>
    <row r="68" spans="1:6" s="4" customFormat="1" ht="16.5" customHeight="1">
      <c r="A68" s="11"/>
      <c r="B68" s="11" t="s">
        <v>21</v>
      </c>
      <c r="C68" s="12">
        <f>SUM(C66:C67)</f>
        <v>0</v>
      </c>
      <c r="F68" s="13"/>
    </row>
    <row r="69" spans="1:3" s="4" customFormat="1" ht="21" customHeight="1">
      <c r="A69" s="5"/>
      <c r="C69" s="1"/>
    </row>
    <row r="70" spans="1:3" s="4" customFormat="1" ht="33.75" customHeight="1">
      <c r="A70" s="28" t="s">
        <v>80</v>
      </c>
      <c r="B70" s="28"/>
      <c r="C70" s="28"/>
    </row>
    <row r="71" spans="1:3" s="4" customFormat="1" ht="18.75" customHeight="1">
      <c r="A71" s="9" t="s">
        <v>10</v>
      </c>
      <c r="B71" s="9" t="s">
        <v>81</v>
      </c>
      <c r="C71" s="10" t="s">
        <v>12</v>
      </c>
    </row>
    <row r="72" spans="1:5" s="4" customFormat="1" ht="17.25" customHeight="1">
      <c r="A72" s="11" t="s">
        <v>13</v>
      </c>
      <c r="B72" s="11" t="s">
        <v>82</v>
      </c>
      <c r="C72" s="12">
        <f>19074413.62+55557156.63-26380908+26380908+423216.94+59021480.81+78009.69+16293.06</f>
        <v>134170570.75</v>
      </c>
      <c r="D72" s="20"/>
      <c r="E72" s="13"/>
    </row>
    <row r="73" spans="1:5" s="4" customFormat="1" ht="17.25" customHeight="1">
      <c r="A73" s="11" t="s">
        <v>15</v>
      </c>
      <c r="B73" s="11" t="s">
        <v>83</v>
      </c>
      <c r="C73" s="12">
        <f>26425.02+6711414.21+3902349.97+8086709.13-13633.12+13633.12+8815.59-555549.31-6950-146.34-4037.24+6950+4037.24</f>
        <v>18180018.27</v>
      </c>
      <c r="D73" s="20"/>
      <c r="E73" s="13"/>
    </row>
    <row r="74" spans="1:5" s="4" customFormat="1" ht="17.25" customHeight="1">
      <c r="A74" s="11" t="s">
        <v>17</v>
      </c>
      <c r="B74" s="11" t="s">
        <v>84</v>
      </c>
      <c r="C74" s="15">
        <f>134049.59-83515-32.59+3300446-6950</f>
        <v>3343998</v>
      </c>
      <c r="D74" s="18"/>
      <c r="E74" s="21"/>
    </row>
    <row r="75" spans="1:4" s="4" customFormat="1" ht="17.25" customHeight="1">
      <c r="A75" s="11" t="s">
        <v>19</v>
      </c>
      <c r="B75" s="11" t="s">
        <v>85</v>
      </c>
      <c r="C75" s="12">
        <v>0</v>
      </c>
      <c r="D75" s="20"/>
    </row>
    <row r="76" spans="1:5" s="4" customFormat="1" ht="17.25" customHeight="1">
      <c r="A76" s="11"/>
      <c r="B76" s="11" t="s">
        <v>21</v>
      </c>
      <c r="C76" s="12">
        <f>SUM(C72:C75)</f>
        <v>155694587.02</v>
      </c>
      <c r="D76" s="19"/>
      <c r="E76" s="13"/>
    </row>
    <row r="77" spans="1:6" s="4" customFormat="1" ht="21" customHeight="1">
      <c r="A77" s="5"/>
      <c r="C77" s="1"/>
      <c r="F77" s="13"/>
    </row>
    <row r="78" spans="1:6" s="4" customFormat="1" ht="18" customHeight="1">
      <c r="A78" s="5" t="s">
        <v>86</v>
      </c>
      <c r="C78" s="1"/>
      <c r="D78" s="13"/>
      <c r="F78" s="13"/>
    </row>
    <row r="79" spans="1:6" s="4" customFormat="1" ht="18.75" customHeight="1">
      <c r="A79" s="9" t="s">
        <v>10</v>
      </c>
      <c r="B79" s="9" t="s">
        <v>87</v>
      </c>
      <c r="C79" s="10" t="s">
        <v>12</v>
      </c>
      <c r="E79" s="13"/>
      <c r="F79" s="13"/>
    </row>
    <row r="80" spans="1:6" s="4" customFormat="1" ht="16.5" customHeight="1">
      <c r="A80" s="11" t="s">
        <v>13</v>
      </c>
      <c r="B80" s="11" t="s">
        <v>88</v>
      </c>
      <c r="C80" s="22">
        <v>0</v>
      </c>
      <c r="F80" s="13"/>
    </row>
    <row r="81" spans="1:6" s="4" customFormat="1" ht="16.5" customHeight="1">
      <c r="A81" s="11" t="s">
        <v>15</v>
      </c>
      <c r="B81" s="11" t="s">
        <v>89</v>
      </c>
      <c r="C81" s="22">
        <f>(44816396.99-42383067.05)+(36283.32-35636.91)</f>
        <v>2433976.350000005</v>
      </c>
      <c r="D81" s="13"/>
      <c r="F81" s="13"/>
    </row>
    <row r="82" spans="1:3" s="4" customFormat="1" ht="16.5" customHeight="1">
      <c r="A82" s="11" t="s">
        <v>17</v>
      </c>
      <c r="B82" s="11" t="s">
        <v>90</v>
      </c>
      <c r="C82" s="22">
        <f>(131434-120226)+(1346318.23-1346318.23)</f>
        <v>11208</v>
      </c>
    </row>
    <row r="83" spans="1:5" s="4" customFormat="1" ht="16.5" customHeight="1">
      <c r="A83" s="11" t="s">
        <v>19</v>
      </c>
      <c r="B83" s="11" t="s">
        <v>91</v>
      </c>
      <c r="C83" s="22">
        <f>(712683.85-645161.97)+(35737715-35737715)+(279.84-279.84)+(8993.12-8324.81)+(379689.75-355689.61)+(50693.84-47166.5)+(443.13-443.13)+(403511.13-391758.13)+(175.7-175.7)+(299347.42-294001.64)+(125865.22-81121.14)+(60338.28-55354.57)+(24.65-24.65)</f>
        <v>162544.23999999996</v>
      </c>
      <c r="E83" s="13"/>
    </row>
    <row r="84" spans="1:5" s="4" customFormat="1" ht="16.5" customHeight="1">
      <c r="A84" s="11"/>
      <c r="B84" s="11" t="s">
        <v>21</v>
      </c>
      <c r="C84" s="12">
        <f>SUM(C80:C83)</f>
        <v>2607728.590000005</v>
      </c>
      <c r="D84" s="14"/>
      <c r="E84" s="13"/>
    </row>
    <row r="85" spans="1:6" ht="12.75">
      <c r="A85" s="2" t="s">
        <v>92</v>
      </c>
      <c r="F85" s="23"/>
    </row>
    <row r="86" spans="1:3" ht="26.25" customHeight="1">
      <c r="A86" s="29" t="s">
        <v>93</v>
      </c>
      <c r="B86" s="29"/>
      <c r="C86" s="29"/>
    </row>
    <row r="87" ht="12.75">
      <c r="A87" s="24"/>
    </row>
    <row r="88" spans="1:3" ht="12" customHeight="1">
      <c r="A88" s="30" t="s">
        <v>94</v>
      </c>
      <c r="B88" s="30"/>
      <c r="C88" s="30"/>
    </row>
    <row r="89" spans="1:3" s="25" customFormat="1" ht="24.75" customHeight="1">
      <c r="A89" s="31" t="s">
        <v>95</v>
      </c>
      <c r="B89" s="31"/>
      <c r="C89" s="31"/>
    </row>
    <row r="90" spans="1:3" ht="26.25" customHeight="1">
      <c r="A90" s="27" t="s">
        <v>96</v>
      </c>
      <c r="B90" s="27"/>
      <c r="C90" s="27"/>
    </row>
  </sheetData>
  <sheetProtection selectLockedCells="1" selectUnlockedCells="1"/>
  <mergeCells count="5">
    <mergeCell ref="A90:C90"/>
    <mergeCell ref="A70:C70"/>
    <mergeCell ref="A86:C86"/>
    <mergeCell ref="A88:C88"/>
    <mergeCell ref="A89:C89"/>
  </mergeCells>
  <printOptions horizontalCentered="1"/>
  <pageMargins left="0.7479166666666667" right="0.4722222222222222" top="0.5118055555555555" bottom="0.4722222222222222" header="0.5118055555555555" footer="0.5118055555555555"/>
  <pageSetup horizontalDpi="300" verticalDpi="300" orientation="portrait" paperSize="9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cp:lastPrinted>2016-01-11T16:24:27Z</cp:lastPrinted>
  <dcterms:created xsi:type="dcterms:W3CDTF">2016-01-05T19:59:58Z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